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140" windowWidth="22940" windowHeight="14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<sst xmlns="http://schemas.openxmlformats.org/spreadsheetml/2006/main" count="75" uniqueCount="37">
  <si>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World</t>
  </si>
  <si>
    <t>United States</t>
  </si>
  <si>
    <t>Population 2000</t>
  </si>
  <si>
    <t>Personal Area 5'x5'</t>
  </si>
  <si>
    <t xml:space="preserve">Office Area 9'x9' </t>
  </si>
  <si>
    <t>Personal Volume 5'x5'x8'</t>
  </si>
  <si>
    <t>Office Volume 9'x9'x9'</t>
  </si>
  <si>
    <t>Bedroom Area 25'x32'</t>
  </si>
  <si>
    <t>Bedroom Volume 25'x32'x9'</t>
  </si>
  <si>
    <t>House Area</t>
  </si>
  <si>
    <t>House Volume = Area*9'</t>
  </si>
  <si>
    <t>Yard Area 140'x90'</t>
  </si>
  <si>
    <t>Iron County, Utah</t>
  </si>
  <si>
    <t>Vidor, Texas</t>
  </si>
  <si>
    <t>Cedar City, Utah</t>
  </si>
  <si>
    <t>Provo, Utah</t>
  </si>
  <si>
    <t>Austin, Texas</t>
  </si>
  <si>
    <t>Dallas, Texas</t>
  </si>
  <si>
    <t>Houston, Texas</t>
  </si>
  <si>
    <t>Place</t>
  </si>
  <si>
    <t>Area (sqare miles)</t>
  </si>
  <si>
    <t>Utah</t>
  </si>
  <si>
    <t>Population/Area</t>
  </si>
  <si>
    <t>Iraq</t>
  </si>
  <si>
    <t>Texas</t>
  </si>
  <si>
    <t>Square Feet per Acre</t>
  </si>
  <si>
    <t>Acres per Square Mile</t>
  </si>
  <si>
    <t>Square Feet per Square Mile</t>
  </si>
  <si>
    <t>Population / 2% of Area</t>
  </si>
  <si>
    <t>Car Area 5'x15'</t>
  </si>
  <si>
    <t>Car Volume 5'x15'x6'</t>
  </si>
  <si>
    <t>Garage Area 25'x30'</t>
  </si>
  <si>
    <t>Garage Volume 25'x30'x9'</t>
  </si>
  <si>
    <t>(C3/(B3*.02))</t>
  </si>
  <si>
    <t>$C3*B$21/$B$18</t>
  </si>
  <si>
    <t>$C3*(B$37/5280)</t>
  </si>
  <si>
    <t>Yard Volume 140'x90'x20'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</si>
</sst>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J10" sqref="J10"/>
    </sheetView>
  </sheetViews>
  <sheetFormatPr defaultColWidth="12" defaultRowHeight="12"/>
  <cols>
    <col min="1" max="1" width="16" style="1" customWidth="1"/>
    <col min="2" max="8" width="16" style="0" customWidth="1"/>
    <col min="9" max="9" width="14.16015625" style="0" customWidth="1"/>
    <col min="10" max="10" width="20" style="0" customWidth="1"/>
  </cols>
  <sheetData>
    <row r="1" spans="1:5" s="1" customFormat="1" ht="21">
      <c r="A1" s="2" t="s">
        <v>19</v>
      </c>
      <c r="B1" s="2" t="s">
        <v>20</v>
      </c>
      <c r="C1" s="2" t="s">
        <v>2</v>
      </c>
      <c r="D1" s="2" t="s">
        <v>22</v>
      </c>
      <c r="E1" s="2" t="s">
        <v>28</v>
      </c>
    </row>
    <row r="2" spans="1:5" ht="10.5">
      <c r="A2" s="2"/>
      <c r="B2" s="3"/>
      <c r="C2" s="3"/>
      <c r="D2" s="3"/>
      <c r="E2" s="3" t="s">
        <v>33</v>
      </c>
    </row>
    <row r="3" spans="1:5" ht="10.5">
      <c r="A3" s="2" t="s">
        <v>14</v>
      </c>
      <c r="B3" s="6">
        <v>100</v>
      </c>
      <c r="C3" s="6">
        <v>20000</v>
      </c>
      <c r="D3" s="6">
        <f>C3/B3</f>
        <v>200</v>
      </c>
      <c r="E3" s="4">
        <f>C3/(0.02*B3)</f>
        <v>10000</v>
      </c>
    </row>
    <row r="4" spans="1:5" ht="10.5">
      <c r="A4" s="2" t="s">
        <v>13</v>
      </c>
      <c r="B4" s="6">
        <v>168</v>
      </c>
      <c r="C4" s="6">
        <v>31880</v>
      </c>
      <c r="D4" s="6">
        <f aca="true" t="shared" si="0" ref="D4:D14">C4/B4</f>
        <v>189.76190476190476</v>
      </c>
      <c r="E4" s="4">
        <f aca="true" t="shared" si="1" ref="E4:E14">C4/(0.02*B4)</f>
        <v>9488.095238095239</v>
      </c>
    </row>
    <row r="5" spans="1:5" ht="10.5">
      <c r="A5" s="2" t="s">
        <v>12</v>
      </c>
      <c r="B5" s="6">
        <v>3298.51</v>
      </c>
      <c r="C5" s="6">
        <v>32000</v>
      </c>
      <c r="D5" s="6">
        <f t="shared" si="0"/>
        <v>9.701350003486422</v>
      </c>
      <c r="E5" s="4">
        <f t="shared" si="1"/>
        <v>485.0675001743211</v>
      </c>
    </row>
    <row r="6" spans="1:5" ht="10.5">
      <c r="A6" s="2" t="s">
        <v>15</v>
      </c>
      <c r="B6" s="6">
        <v>100</v>
      </c>
      <c r="C6" s="6">
        <v>105166</v>
      </c>
      <c r="D6" s="6">
        <f t="shared" si="0"/>
        <v>1051.66</v>
      </c>
      <c r="E6" s="4">
        <f t="shared" si="1"/>
        <v>52583</v>
      </c>
    </row>
    <row r="7" spans="1:5" ht="10.5">
      <c r="A7" s="2" t="s">
        <v>16</v>
      </c>
      <c r="B7" s="6">
        <v>271.8</v>
      </c>
      <c r="C7" s="6">
        <v>680899</v>
      </c>
      <c r="D7" s="6">
        <f t="shared" si="0"/>
        <v>2505.147167034584</v>
      </c>
      <c r="E7" s="4">
        <f t="shared" si="1"/>
        <v>125257.35835172921</v>
      </c>
    </row>
    <row r="8" spans="1:5" ht="10.5">
      <c r="A8" s="2" t="s">
        <v>17</v>
      </c>
      <c r="B8" s="6">
        <v>384.7</v>
      </c>
      <c r="C8" s="6">
        <v>1208300</v>
      </c>
      <c r="D8" s="6">
        <f t="shared" si="0"/>
        <v>3140.889004419028</v>
      </c>
      <c r="E8" s="4">
        <f t="shared" si="1"/>
        <v>157044.4502209514</v>
      </c>
    </row>
    <row r="9" spans="1:5" ht="10.5">
      <c r="A9" s="2" t="s">
        <v>18</v>
      </c>
      <c r="B9" s="6">
        <v>540</v>
      </c>
      <c r="C9" s="6">
        <v>1630553</v>
      </c>
      <c r="D9" s="6">
        <f t="shared" si="0"/>
        <v>3019.5425925925924</v>
      </c>
      <c r="E9" s="4">
        <f t="shared" si="1"/>
        <v>150977.1296296296</v>
      </c>
    </row>
    <row r="10" spans="1:5" ht="10.5">
      <c r="A10" s="2" t="s">
        <v>21</v>
      </c>
      <c r="B10" s="6">
        <v>82144</v>
      </c>
      <c r="C10" s="6">
        <v>2316256</v>
      </c>
      <c r="D10" s="6">
        <f t="shared" si="0"/>
        <v>28.197506817296453</v>
      </c>
      <c r="E10" s="4">
        <f t="shared" si="1"/>
        <v>1409.8753408648226</v>
      </c>
    </row>
    <row r="11" spans="1:5" ht="10.5">
      <c r="A11" s="2" t="s">
        <v>24</v>
      </c>
      <c r="B11" s="4">
        <v>261797</v>
      </c>
      <c r="C11" s="4">
        <v>21325018</v>
      </c>
      <c r="D11" s="6">
        <f>C11/B11</f>
        <v>81.45631156965129</v>
      </c>
      <c r="E11" s="4">
        <f t="shared" si="1"/>
        <v>4072.8155784825644</v>
      </c>
    </row>
    <row r="12" spans="1:5" ht="10.5">
      <c r="A12" s="2" t="s">
        <v>23</v>
      </c>
      <c r="B12" s="4">
        <v>169235</v>
      </c>
      <c r="C12" s="4">
        <v>22219289</v>
      </c>
      <c r="D12" s="6">
        <f t="shared" si="0"/>
        <v>131.29251632345554</v>
      </c>
      <c r="E12" s="4">
        <f t="shared" si="1"/>
        <v>6564.625816172777</v>
      </c>
    </row>
    <row r="13" spans="1:5" ht="10.5">
      <c r="A13" s="2" t="s">
        <v>1</v>
      </c>
      <c r="B13" s="6">
        <v>358722.39382239385</v>
      </c>
      <c r="C13" s="6">
        <v>280562489</v>
      </c>
      <c r="D13" s="6">
        <f t="shared" si="0"/>
        <v>782.1159030816141</v>
      </c>
      <c r="E13" s="4">
        <f t="shared" si="1"/>
        <v>39105.795154080704</v>
      </c>
    </row>
    <row r="14" spans="1:5" ht="10.5">
      <c r="A14" s="2" t="s">
        <v>0</v>
      </c>
      <c r="B14" s="6">
        <v>197000000</v>
      </c>
      <c r="C14" s="6">
        <v>6000000000</v>
      </c>
      <c r="D14" s="6">
        <f t="shared" si="0"/>
        <v>30.456852791878173</v>
      </c>
      <c r="E14" s="4">
        <f t="shared" si="1"/>
        <v>1522.8426395939086</v>
      </c>
    </row>
    <row r="16" spans="1:8" ht="21">
      <c r="A16" s="2" t="s">
        <v>25</v>
      </c>
      <c r="B16" s="4">
        <v>43560</v>
      </c>
      <c r="H16" s="1"/>
    </row>
    <row r="17" spans="1:2" ht="21">
      <c r="A17" s="2" t="s">
        <v>26</v>
      </c>
      <c r="B17" s="3">
        <v>640</v>
      </c>
    </row>
    <row r="18" spans="1:2" ht="21">
      <c r="A18" s="2" t="s">
        <v>27</v>
      </c>
      <c r="B18" s="4">
        <f>B17*B16</f>
        <v>27878400</v>
      </c>
    </row>
    <row r="20" spans="1:8" ht="21">
      <c r="A20" s="2" t="s">
        <v>19</v>
      </c>
      <c r="B20" s="2" t="s">
        <v>3</v>
      </c>
      <c r="C20" s="2" t="s">
        <v>4</v>
      </c>
      <c r="D20" s="2" t="s">
        <v>7</v>
      </c>
      <c r="E20" s="2" t="s">
        <v>9</v>
      </c>
      <c r="F20" s="2" t="s">
        <v>11</v>
      </c>
      <c r="G20" s="2" t="s">
        <v>29</v>
      </c>
      <c r="H20" s="2" t="s">
        <v>31</v>
      </c>
    </row>
    <row r="21" spans="1:8" ht="10.5">
      <c r="A21" s="2"/>
      <c r="B21" s="3">
        <f>5*5</f>
        <v>25</v>
      </c>
      <c r="C21" s="3">
        <f>9*9</f>
        <v>81</v>
      </c>
      <c r="D21" s="3">
        <f>25*32</f>
        <v>800</v>
      </c>
      <c r="E21" s="3">
        <v>3440</v>
      </c>
      <c r="F21" s="3">
        <f>140*90</f>
        <v>12600</v>
      </c>
      <c r="G21" s="3">
        <f>5*15</f>
        <v>75</v>
      </c>
      <c r="H21" s="3">
        <f>25*30</f>
        <v>750</v>
      </c>
    </row>
    <row r="22" spans="1:8" ht="10.5">
      <c r="A22" s="2"/>
      <c r="B22" s="3" t="s">
        <v>34</v>
      </c>
      <c r="C22" s="3" t="s">
        <v>34</v>
      </c>
      <c r="D22" s="3" t="s">
        <v>34</v>
      </c>
      <c r="E22" s="3" t="s">
        <v>34</v>
      </c>
      <c r="F22" s="3" t="s">
        <v>34</v>
      </c>
      <c r="G22" s="3" t="s">
        <v>34</v>
      </c>
      <c r="H22" s="3" t="s">
        <v>34</v>
      </c>
    </row>
    <row r="23" spans="1:8" ht="10.5">
      <c r="A23" s="2" t="s">
        <v>14</v>
      </c>
      <c r="B23" s="5">
        <f>$C3*B$21/$B$18</f>
        <v>0.017935032139577593</v>
      </c>
      <c r="C23" s="5">
        <f>$C3*C$21/$B$18</f>
        <v>0.058109504132231406</v>
      </c>
      <c r="D23" s="5">
        <f>$C3*D$21/$B$18</f>
        <v>0.573921028466483</v>
      </c>
      <c r="E23" s="5">
        <f>$C3*E$21/$B$18</f>
        <v>2.467860422405877</v>
      </c>
      <c r="F23" s="5">
        <f>$C3*F$21/$B$18</f>
        <v>9.039256198347108</v>
      </c>
      <c r="G23" s="5">
        <f aca="true" t="shared" si="2" ref="G23:H34">$C3*G$21/$B$18</f>
        <v>0.05380509641873278</v>
      </c>
      <c r="H23" s="5">
        <f t="shared" si="2"/>
        <v>0.5380509641873278</v>
      </c>
    </row>
    <row r="24" spans="1:8" ht="10.5">
      <c r="A24" s="2" t="s">
        <v>13</v>
      </c>
      <c r="B24" s="5">
        <f>$C4*B$21/$B$18</f>
        <v>0.028588441230486684</v>
      </c>
      <c r="C24" s="5">
        <f>$C4*C$21/$B$18</f>
        <v>0.09262654958677687</v>
      </c>
      <c r="D24" s="5">
        <f>$C4*D$21/$B$18</f>
        <v>0.9148301193755739</v>
      </c>
      <c r="E24" s="5">
        <f>$C4*E$21/$B$18</f>
        <v>3.9337695133149677</v>
      </c>
      <c r="F24" s="5">
        <f>$C4*F$21/$B$18</f>
        <v>14.40857438016529</v>
      </c>
      <c r="G24" s="5">
        <f t="shared" si="2"/>
        <v>0.08576532369146006</v>
      </c>
      <c r="H24" s="5">
        <f t="shared" si="2"/>
        <v>0.8576532369146006</v>
      </c>
    </row>
    <row r="25" spans="1:8" ht="10.5">
      <c r="A25" s="2" t="s">
        <v>12</v>
      </c>
      <c r="B25" s="5">
        <f>$C5*B$21/$B$18</f>
        <v>0.02869605142332415</v>
      </c>
      <c r="C25" s="5">
        <f>$C5*C$21/$B$18</f>
        <v>0.09297520661157024</v>
      </c>
      <c r="D25" s="5">
        <f>$C5*D$21/$B$18</f>
        <v>0.9182736455463728</v>
      </c>
      <c r="E25" s="5">
        <f>$C5*E$21/$B$18</f>
        <v>3.948576675849403</v>
      </c>
      <c r="F25" s="5">
        <f>$C5*F$21/$B$18</f>
        <v>14.462809917355372</v>
      </c>
      <c r="G25" s="5">
        <f t="shared" si="2"/>
        <v>0.08608815426997245</v>
      </c>
      <c r="H25" s="5">
        <f t="shared" si="2"/>
        <v>0.8608815426997245</v>
      </c>
    </row>
    <row r="26" spans="1:8" ht="10.5">
      <c r="A26" s="2" t="s">
        <v>15</v>
      </c>
      <c r="B26" s="5">
        <f>$C6*B$21/$B$18</f>
        <v>0.09430777949954086</v>
      </c>
      <c r="C26" s="5">
        <f>$C6*C$21/$B$18</f>
        <v>0.3055572055785124</v>
      </c>
      <c r="D26" s="5">
        <f>$C6*D$21/$B$18</f>
        <v>3.0178489439853076</v>
      </c>
      <c r="E26" s="5">
        <f>$C6*E$21/$B$18</f>
        <v>12.976750459136822</v>
      </c>
      <c r="F26" s="5">
        <f>$C6*F$21/$B$18</f>
        <v>47.53112086776859</v>
      </c>
      <c r="G26" s="5">
        <f t="shared" si="2"/>
        <v>0.2829233384986226</v>
      </c>
      <c r="H26" s="5">
        <f t="shared" si="2"/>
        <v>2.829233384986226</v>
      </c>
    </row>
    <row r="27" spans="1:8" ht="10.5">
      <c r="A27" s="2" t="s">
        <v>16</v>
      </c>
      <c r="B27" s="5">
        <f>$C7*B$21/$B$18</f>
        <v>0.6105972724403123</v>
      </c>
      <c r="C27" s="5">
        <f>$C7*C$21/$B$18</f>
        <v>1.9783351627066115</v>
      </c>
      <c r="D27" s="5">
        <f>$C7*D$21/$B$18</f>
        <v>19.539112718089992</v>
      </c>
      <c r="E27" s="5">
        <f>$C7*E$21/$B$18</f>
        <v>84.01818468778696</v>
      </c>
      <c r="F27" s="5">
        <f>$C7*F$21/$B$18</f>
        <v>307.74102530991735</v>
      </c>
      <c r="G27" s="5">
        <f t="shared" si="2"/>
        <v>1.8317918173209367</v>
      </c>
      <c r="H27" s="5">
        <f t="shared" si="2"/>
        <v>18.317918173209367</v>
      </c>
    </row>
    <row r="28" spans="1:8" ht="10.5">
      <c r="A28" s="2" t="s">
        <v>17</v>
      </c>
      <c r="B28" s="5">
        <f>$C8*B$21/$B$18</f>
        <v>1.0835449667125803</v>
      </c>
      <c r="C28" s="5">
        <f>$C8*C$21/$B$18</f>
        <v>3.51068569214876</v>
      </c>
      <c r="D28" s="5">
        <f>$C8*D$21/$B$18</f>
        <v>34.67343893480257</v>
      </c>
      <c r="E28" s="5">
        <f>$C8*E$21/$B$18</f>
        <v>149.09578741965106</v>
      </c>
      <c r="F28" s="5">
        <f>$C8*F$21/$B$18</f>
        <v>546.1066632231405</v>
      </c>
      <c r="G28" s="5">
        <f t="shared" si="2"/>
        <v>3.250634900137741</v>
      </c>
      <c r="H28" s="5">
        <f t="shared" si="2"/>
        <v>32.50634900137741</v>
      </c>
    </row>
    <row r="29" spans="1:8" ht="10.5">
      <c r="A29" s="2" t="s">
        <v>18</v>
      </c>
      <c r="B29" s="5">
        <f>$C9*B$21/$B$18</f>
        <v>1.4622010230142333</v>
      </c>
      <c r="C29" s="5">
        <f>$C9*C$21/$B$18</f>
        <v>4.737531314566116</v>
      </c>
      <c r="D29" s="5">
        <f>$C9*D$21/$B$18</f>
        <v>46.790432736455465</v>
      </c>
      <c r="E29" s="5">
        <f>$C9*E$21/$B$18</f>
        <v>201.1988607667585</v>
      </c>
      <c r="F29" s="5">
        <f>$C9*F$21/$B$18</f>
        <v>736.9493155991736</v>
      </c>
      <c r="G29" s="5">
        <f t="shared" si="2"/>
        <v>4.3866030690427</v>
      </c>
      <c r="H29" s="5">
        <f t="shared" si="2"/>
        <v>43.866030690426996</v>
      </c>
    </row>
    <row r="30" spans="1:8" ht="10.5">
      <c r="A30" s="2" t="s">
        <v>21</v>
      </c>
      <c r="B30" s="4">
        <f>$C10*B$21/$B$18</f>
        <v>2.077106290174472</v>
      </c>
      <c r="C30" s="4">
        <f>$C10*C$21/$B$18</f>
        <v>6.729824380165289</v>
      </c>
      <c r="D30" s="4">
        <f>$C10*D$21/$B$18</f>
        <v>66.46740128558311</v>
      </c>
      <c r="E30" s="4">
        <f>$C10*E$21/$B$18</f>
        <v>285.80982552800737</v>
      </c>
      <c r="F30" s="4">
        <f>$C10*F$21/$B$18</f>
        <v>1046.861570247934</v>
      </c>
      <c r="G30" s="4">
        <f t="shared" si="2"/>
        <v>6.231318870523416</v>
      </c>
      <c r="H30" s="4">
        <f t="shared" si="2"/>
        <v>62.31318870523416</v>
      </c>
    </row>
    <row r="31" spans="1:8" ht="10.5">
      <c r="A31" s="2" t="s">
        <v>24</v>
      </c>
      <c r="B31" s="4">
        <f>$C11*B$21/$B$18</f>
        <v>19.123244160353536</v>
      </c>
      <c r="C31" s="4">
        <f>$C11*C$21/$B$18</f>
        <v>61.95931107954546</v>
      </c>
      <c r="D31" s="4">
        <f>$C11*D$21/$B$18</f>
        <v>611.9438131313132</v>
      </c>
      <c r="E31" s="4">
        <f>$C11*E$21/$B$18</f>
        <v>2631.3583964646464</v>
      </c>
      <c r="F31" s="4">
        <f>$C11*F$21/$B$18</f>
        <v>9638.115056818182</v>
      </c>
      <c r="G31" s="4">
        <f t="shared" si="2"/>
        <v>57.36973248106061</v>
      </c>
      <c r="H31" s="4">
        <f t="shared" si="2"/>
        <v>573.697324810606</v>
      </c>
    </row>
    <row r="32" spans="1:8" ht="10.5">
      <c r="A32" s="2" t="s">
        <v>23</v>
      </c>
      <c r="B32" s="4">
        <f>$C12*B$21/$B$18</f>
        <v>19.925183116678145</v>
      </c>
      <c r="C32" s="4">
        <f>$C12*C$21/$B$18</f>
        <v>64.55759329803719</v>
      </c>
      <c r="D32" s="4">
        <f>$C12*D$21/$B$18</f>
        <v>637.6058597337006</v>
      </c>
      <c r="E32" s="4">
        <f>$C12*E$21/$B$18</f>
        <v>2741.7051968549126</v>
      </c>
      <c r="F32" s="4">
        <f>$C12*F$21/$B$18</f>
        <v>10042.292290805784</v>
      </c>
      <c r="G32" s="4">
        <f t="shared" si="2"/>
        <v>59.77554935003444</v>
      </c>
      <c r="H32" s="4">
        <f t="shared" si="2"/>
        <v>597.7554935003443</v>
      </c>
    </row>
    <row r="33" spans="1:8" ht="10.5">
      <c r="A33" s="2" t="s">
        <v>1</v>
      </c>
      <c r="B33" s="4">
        <f>$C13*B$21/$B$18</f>
        <v>251.59486286874426</v>
      </c>
      <c r="C33" s="4">
        <f>$C13*C$21/$B$18</f>
        <v>815.1673556947314</v>
      </c>
      <c r="D33" s="4">
        <f>$C13*D$21/$B$18</f>
        <v>8051.035611799816</v>
      </c>
      <c r="E33" s="4">
        <f>$C13*E$21/$B$18</f>
        <v>34619.45313073921</v>
      </c>
      <c r="F33" s="4">
        <f>$C13*F$21/$B$18</f>
        <v>126803.81088584711</v>
      </c>
      <c r="G33" s="4">
        <f t="shared" si="2"/>
        <v>754.7845886062328</v>
      </c>
      <c r="H33" s="4">
        <f t="shared" si="2"/>
        <v>7547.845886062328</v>
      </c>
    </row>
    <row r="34" spans="1:8" ht="10.5">
      <c r="A34" s="2" t="s">
        <v>0</v>
      </c>
      <c r="B34" s="4">
        <f>$C14*B$21/$B$18</f>
        <v>5380.509641873278</v>
      </c>
      <c r="C34" s="4">
        <f>$C14*C$21/$B$18</f>
        <v>17432.85123966942</v>
      </c>
      <c r="D34" s="4">
        <f>$C14*D$21/$B$18</f>
        <v>172176.3085399449</v>
      </c>
      <c r="E34" s="4">
        <f>$C14*E$21/$B$18</f>
        <v>740358.126721763</v>
      </c>
      <c r="F34" s="4">
        <f>$C14*F$21/$B$18</f>
        <v>2711776.859504132</v>
      </c>
      <c r="G34" s="4">
        <f t="shared" si="2"/>
        <v>16141.528925619834</v>
      </c>
      <c r="H34" s="4">
        <f t="shared" si="2"/>
        <v>161415.28925619836</v>
      </c>
    </row>
    <row r="35" ht="10.5">
      <c r="A35"/>
    </row>
    <row r="36" spans="1:8" ht="30.75">
      <c r="A36" s="2" t="s">
        <v>19</v>
      </c>
      <c r="B36" s="2" t="s">
        <v>5</v>
      </c>
      <c r="C36" s="2" t="s">
        <v>6</v>
      </c>
      <c r="D36" s="2" t="s">
        <v>8</v>
      </c>
      <c r="E36" s="2" t="s">
        <v>10</v>
      </c>
      <c r="F36" s="2" t="s">
        <v>36</v>
      </c>
      <c r="G36" s="2" t="s">
        <v>30</v>
      </c>
      <c r="H36" s="2" t="s">
        <v>32</v>
      </c>
    </row>
    <row r="37" spans="1:8" ht="10.5">
      <c r="A37" s="2"/>
      <c r="B37" s="3">
        <f>5*5*8</f>
        <v>200</v>
      </c>
      <c r="C37" s="3">
        <f>9*9*9</f>
        <v>729</v>
      </c>
      <c r="D37" s="3">
        <f>25*32*9</f>
        <v>7200</v>
      </c>
      <c r="E37" s="3">
        <f>3440*9</f>
        <v>30960</v>
      </c>
      <c r="F37" s="3">
        <f>140*90</f>
        <v>12600</v>
      </c>
      <c r="G37" s="3">
        <f>5*15*6</f>
        <v>450</v>
      </c>
      <c r="H37" s="3">
        <f>25*30*9</f>
        <v>6750</v>
      </c>
    </row>
    <row r="38" spans="1:8" ht="10.5">
      <c r="A38" s="2"/>
      <c r="B38" s="3" t="s">
        <v>35</v>
      </c>
      <c r="C38" s="3" t="s">
        <v>35</v>
      </c>
      <c r="D38" s="3" t="s">
        <v>35</v>
      </c>
      <c r="E38" s="3" t="s">
        <v>35</v>
      </c>
      <c r="F38" s="3" t="s">
        <v>35</v>
      </c>
      <c r="G38" s="3" t="s">
        <v>35</v>
      </c>
      <c r="H38" s="3" t="s">
        <v>35</v>
      </c>
    </row>
    <row r="39" spans="1:8" ht="10.5">
      <c r="A39" s="2" t="s">
        <v>14</v>
      </c>
      <c r="B39" s="4">
        <f>$C3*(B$37/5280)</f>
        <v>757.5757575757576</v>
      </c>
      <c r="C39" s="4">
        <f>$C3*(C$37/5280)</f>
        <v>2761.363636363636</v>
      </c>
      <c r="D39" s="4">
        <f>$C3*(D$37/5280)</f>
        <v>27272.727272727272</v>
      </c>
      <c r="E39" s="4">
        <f>$C3*(E$37/5280)</f>
        <v>117272.72727272726</v>
      </c>
      <c r="F39" s="4">
        <f>$C3*(F$37/5280)</f>
        <v>47727.27272727273</v>
      </c>
      <c r="G39" s="4">
        <f>$C3*(G$37/5280)</f>
        <v>1704.5454545454545</v>
      </c>
      <c r="H39" s="4">
        <f>$C3*(H$37/5280)</f>
        <v>25568.181818181816</v>
      </c>
    </row>
    <row r="40" spans="1:8" ht="10.5">
      <c r="A40" s="2" t="s">
        <v>13</v>
      </c>
      <c r="B40" s="4">
        <f>$C4*(B$37/5280)</f>
        <v>1207.5757575757575</v>
      </c>
      <c r="C40" s="4">
        <f>$C4*(C$37/5280)</f>
        <v>4401.613636363636</v>
      </c>
      <c r="D40" s="4">
        <f>$C4*(D$37/5280)</f>
        <v>43472.72727272727</v>
      </c>
      <c r="E40" s="4">
        <f>$C4*(E$37/5280)</f>
        <v>186932.72727272726</v>
      </c>
      <c r="F40" s="4">
        <f>$C4*(F$37/5280)</f>
        <v>76077.27272727272</v>
      </c>
      <c r="G40" s="4">
        <f>$C4*(G$37/5280)</f>
        <v>2717.0454545454545</v>
      </c>
      <c r="H40" s="4">
        <f>$C4*(H$37/5280)</f>
        <v>40755.681818181816</v>
      </c>
    </row>
    <row r="41" spans="1:8" ht="10.5">
      <c r="A41" s="2" t="s">
        <v>12</v>
      </c>
      <c r="B41" s="4">
        <f>$C5*(B$37/5280)</f>
        <v>1212.1212121212122</v>
      </c>
      <c r="C41" s="4">
        <f>$C5*(C$37/5280)</f>
        <v>4418.181818181818</v>
      </c>
      <c r="D41" s="4">
        <f>$C5*(D$37/5280)</f>
        <v>43636.36363636363</v>
      </c>
      <c r="E41" s="4">
        <f>$C5*(E$37/5280)</f>
        <v>187636.36363636362</v>
      </c>
      <c r="F41" s="4">
        <f>$C5*(F$37/5280)</f>
        <v>76363.63636363635</v>
      </c>
      <c r="G41" s="4">
        <f>$C5*(G$37/5280)</f>
        <v>2727.272727272727</v>
      </c>
      <c r="H41" s="4">
        <f>$C5*(H$37/5280)</f>
        <v>40909.090909090904</v>
      </c>
    </row>
    <row r="42" spans="1:8" ht="10.5">
      <c r="A42" s="2" t="s">
        <v>15</v>
      </c>
      <c r="B42" s="4">
        <f>$C6*(B$37/5280)</f>
        <v>3983.560606060606</v>
      </c>
      <c r="C42" s="4">
        <f>$C6*(C$37/5280)</f>
        <v>14520.07840909091</v>
      </c>
      <c r="D42" s="4">
        <f>$C6*(D$37/5280)</f>
        <v>143408.1818181818</v>
      </c>
      <c r="E42" s="4">
        <f>$C6*(E$37/5280)</f>
        <v>616655.1818181818</v>
      </c>
      <c r="F42" s="4">
        <f>$C6*(F$37/5280)</f>
        <v>250964.31818181818</v>
      </c>
      <c r="G42" s="4">
        <f>$C6*(G$37/5280)</f>
        <v>8963.011363636362</v>
      </c>
      <c r="H42" s="4">
        <f>$C6*(H$37/5280)</f>
        <v>134445.17045454544</v>
      </c>
    </row>
    <row r="43" spans="1:8" ht="10.5">
      <c r="A43" s="2" t="s">
        <v>16</v>
      </c>
      <c r="B43" s="4">
        <f>$C7*(B$37/5280)</f>
        <v>25791.628787878788</v>
      </c>
      <c r="C43" s="4">
        <f>$C7*(C$37/5280)</f>
        <v>94010.48693181817</v>
      </c>
      <c r="D43" s="4">
        <f>$C7*(D$37/5280)</f>
        <v>928498.6363636364</v>
      </c>
      <c r="E43" s="4">
        <f>$C7*(E$37/5280)</f>
        <v>3992544.1363636362</v>
      </c>
      <c r="F43" s="4">
        <f>$C7*(F$37/5280)</f>
        <v>1624872.6136363635</v>
      </c>
      <c r="G43" s="4">
        <f>$C7*(G$37/5280)</f>
        <v>58031.16477272727</v>
      </c>
      <c r="H43" s="4">
        <f>$C7*(H$37/5280)</f>
        <v>870467.4715909091</v>
      </c>
    </row>
    <row r="44" spans="1:8" ht="10.5">
      <c r="A44" s="2" t="s">
        <v>17</v>
      </c>
      <c r="B44" s="4">
        <f>$C8*(B$37/5280)</f>
        <v>45768.93939393939</v>
      </c>
      <c r="C44" s="4">
        <f>$C8*(C$37/5280)</f>
        <v>166827.7840909091</v>
      </c>
      <c r="D44" s="4">
        <f>$C8*(D$37/5280)</f>
        <v>1647681.8181818181</v>
      </c>
      <c r="E44" s="4">
        <f>$C8*(E$37/5280)</f>
        <v>7085031.818181817</v>
      </c>
      <c r="F44" s="4">
        <f>$C8*(F$37/5280)</f>
        <v>2883443.1818181816</v>
      </c>
      <c r="G44" s="4">
        <f>$C8*(G$37/5280)</f>
        <v>102980.11363636363</v>
      </c>
      <c r="H44" s="4">
        <f>$C8*(H$37/5280)</f>
        <v>1544701.7045454544</v>
      </c>
    </row>
    <row r="45" spans="1:8" ht="10.5">
      <c r="A45" s="2" t="s">
        <v>18</v>
      </c>
      <c r="B45" s="4">
        <f>$C9*(B$37/5280)</f>
        <v>61763.371212121216</v>
      </c>
      <c r="C45" s="4">
        <f>$C9*(C$37/5280)</f>
        <v>225127.48806818182</v>
      </c>
      <c r="D45" s="4">
        <f>$C9*(D$37/5280)</f>
        <v>2223481.3636363633</v>
      </c>
      <c r="E45" s="4">
        <f>$C9*(E$37/5280)</f>
        <v>9560969.863636363</v>
      </c>
      <c r="F45" s="4">
        <f>$C9*(F$37/5280)</f>
        <v>3891092.3863636362</v>
      </c>
      <c r="G45" s="4">
        <f>$C9*(G$37/5280)</f>
        <v>138967.5852272727</v>
      </c>
      <c r="H45" s="4">
        <f>$C9*(H$37/5280)</f>
        <v>2084513.7784090908</v>
      </c>
    </row>
    <row r="46" spans="1:8" ht="10.5">
      <c r="A46" s="2" t="s">
        <v>21</v>
      </c>
      <c r="B46" s="4">
        <f>$C10*(B$37/5280)</f>
        <v>87736.9696969697</v>
      </c>
      <c r="C46" s="4">
        <f>$C10*(C$37/5280)</f>
        <v>319801.2545454545</v>
      </c>
      <c r="D46" s="4">
        <f>$C10*(D$37/5280)</f>
        <v>3158530.9090909087</v>
      </c>
      <c r="E46" s="4">
        <f>$C10*(E$37/5280)</f>
        <v>13581682.909090908</v>
      </c>
      <c r="F46" s="4">
        <f>$C10*(F$37/5280)</f>
        <v>5527429.090909091</v>
      </c>
      <c r="G46" s="4">
        <f>$C10*(G$37/5280)</f>
        <v>197408.1818181818</v>
      </c>
      <c r="H46" s="4">
        <f>$C10*(H$37/5280)</f>
        <v>2961122.727272727</v>
      </c>
    </row>
    <row r="47" spans="1:8" ht="10.5">
      <c r="A47" s="2" t="s">
        <v>24</v>
      </c>
      <c r="B47" s="4">
        <f>$C11*(B$37/5280)</f>
        <v>807765.8333333334</v>
      </c>
      <c r="C47" s="4">
        <f>$C11*(C$37/5280)</f>
        <v>2944306.4625</v>
      </c>
      <c r="D47" s="4">
        <f>$C11*(D$37/5280)</f>
        <v>29079569.999999996</v>
      </c>
      <c r="E47" s="4">
        <f>$C11*(E$37/5280)</f>
        <v>125042151</v>
      </c>
      <c r="F47" s="4">
        <f>$C11*(F$37/5280)</f>
        <v>50889247.5</v>
      </c>
      <c r="G47" s="4">
        <f>$C11*(G$37/5280)</f>
        <v>1817473.1249999998</v>
      </c>
      <c r="H47" s="4">
        <f>$C11*(H$37/5280)</f>
        <v>27262096.875</v>
      </c>
    </row>
    <row r="48" spans="1:8" ht="10.5">
      <c r="A48" s="2" t="s">
        <v>23</v>
      </c>
      <c r="B48" s="4">
        <f>$C12*(B$37/5280)</f>
        <v>841639.7348484849</v>
      </c>
      <c r="C48" s="4">
        <f>$C12*(C$37/5280)</f>
        <v>3067776.8335227272</v>
      </c>
      <c r="D48" s="4">
        <f>$C12*(D$37/5280)</f>
        <v>30299030.454545453</v>
      </c>
      <c r="E48" s="4">
        <f>$C12*(E$37/5280)</f>
        <v>130285830.95454545</v>
      </c>
      <c r="F48" s="4">
        <f>$C12*(F$37/5280)</f>
        <v>53023303.29545454</v>
      </c>
      <c r="G48" s="4">
        <f>$C12*(G$37/5280)</f>
        <v>1893689.4034090908</v>
      </c>
      <c r="H48" s="4">
        <f>$C12*(H$37/5280)</f>
        <v>28405341.051136363</v>
      </c>
    </row>
    <row r="49" spans="1:8" ht="10.5">
      <c r="A49" s="2" t="s">
        <v>1</v>
      </c>
      <c r="B49" s="4">
        <f aca="true" t="shared" si="3" ref="B49:H50">$C13*(B$37/5280)</f>
        <v>10627367.007575758</v>
      </c>
      <c r="C49" s="4">
        <f t="shared" si="3"/>
        <v>38736752.742613636</v>
      </c>
      <c r="D49" s="4">
        <f t="shared" si="3"/>
        <v>382585212.27272725</v>
      </c>
      <c r="E49" s="4">
        <f t="shared" si="3"/>
        <v>1645116412.7727273</v>
      </c>
      <c r="F49" s="4">
        <f t="shared" si="3"/>
        <v>669524121.4772727</v>
      </c>
      <c r="G49" s="4">
        <f t="shared" si="3"/>
        <v>23911575.767045453</v>
      </c>
      <c r="H49" s="4">
        <f t="shared" si="3"/>
        <v>358673636.5056818</v>
      </c>
    </row>
    <row r="50" spans="1:8" ht="10.5">
      <c r="A50" s="2" t="s">
        <v>0</v>
      </c>
      <c r="B50" s="4">
        <f aca="true" t="shared" si="4" ref="B50:H50">$C14*(B$37/5280)</f>
        <v>227272727.27272728</v>
      </c>
      <c r="C50" s="4">
        <f t="shared" si="4"/>
        <v>828409090.9090909</v>
      </c>
      <c r="D50" s="4">
        <f t="shared" si="4"/>
        <v>8181818181.818181</v>
      </c>
      <c r="E50" s="4">
        <f t="shared" si="4"/>
        <v>35181818181.81818</v>
      </c>
      <c r="F50" s="4">
        <f t="shared" si="4"/>
        <v>14318181818.181818</v>
      </c>
      <c r="G50" s="4">
        <f t="shared" si="4"/>
        <v>511363636.3636363</v>
      </c>
      <c r="H50" s="4">
        <f t="shared" si="4"/>
        <v>7670454545.454545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Roice Nelson, Jr.</dc:creator>
  <cp:keywords/>
  <dc:description/>
  <cp:lastModifiedBy>H. Roice Nelson, Jr.</cp:lastModifiedBy>
  <dcterms:created xsi:type="dcterms:W3CDTF">2003-03-25T23:35:58Z</dcterms:created>
  <cp:category/>
  <cp:version/>
  <cp:contentType/>
  <cp:contentStatus/>
</cp:coreProperties>
</file>